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8195" windowHeight="54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4" i="1"/>
  <c r="F4"/>
  <c r="F3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G5" l="1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"/>
</calcChain>
</file>

<file path=xl/sharedStrings.xml><?xml version="1.0" encoding="utf-8"?>
<sst xmlns="http://schemas.openxmlformats.org/spreadsheetml/2006/main" count="75" uniqueCount="71">
  <si>
    <t>6, 7, 9</t>
  </si>
  <si>
    <t>8a</t>
  </si>
  <si>
    <t>8b</t>
  </si>
  <si>
    <t>16a</t>
  </si>
  <si>
    <t>16b</t>
  </si>
  <si>
    <t>21B</t>
  </si>
  <si>
    <t>Forward Decal (for Brush Drive Scrubber)</t>
  </si>
  <si>
    <t>21T</t>
  </si>
  <si>
    <t>E11521</t>
  </si>
  <si>
    <t>RIGHT HANDLE LEVER</t>
  </si>
  <si>
    <t>E11520</t>
  </si>
  <si>
    <t>LEFT HANDLE LEVER</t>
  </si>
  <si>
    <t>E11527</t>
  </si>
  <si>
    <t>CIRCUIT BREAKER - 30AMP</t>
  </si>
  <si>
    <t>E11528</t>
  </si>
  <si>
    <t>CIRCUIT BREAKER - 70 AMP</t>
  </si>
  <si>
    <t>E11529</t>
  </si>
  <si>
    <t>ROCKER SWITCH</t>
  </si>
  <si>
    <t>E11738</t>
  </si>
  <si>
    <t>CLAROSTAT ROTARY CONTROL</t>
  </si>
  <si>
    <t>E11739</t>
  </si>
  <si>
    <t>SPEED CONTROL KNOB</t>
  </si>
  <si>
    <t>E11105</t>
  </si>
  <si>
    <t>DRAIN PLUG 1 1/2 (#52003)</t>
  </si>
  <si>
    <t>E12104</t>
  </si>
  <si>
    <t>BRUSH LIFT HANDLE</t>
  </si>
  <si>
    <t>&gt;&gt; see</t>
  </si>
  <si>
    <t>E12110</t>
  </si>
  <si>
    <t>BRUSH LIFT HANDLE - PEDAL</t>
  </si>
  <si>
    <t>E11889</t>
  </si>
  <si>
    <t>BRACKET FOR ANDERSON PLUG</t>
  </si>
  <si>
    <t>E11515</t>
  </si>
  <si>
    <t>LID FLAP .062" DIA.SHEET</t>
  </si>
  <si>
    <t>E11879</t>
  </si>
  <si>
    <t>FLAP RETAINER</t>
  </si>
  <si>
    <t>AS26/3</t>
  </si>
  <si>
    <t>E11637</t>
  </si>
  <si>
    <t>Decal, Speed Control</t>
  </si>
  <si>
    <t>E11636</t>
  </si>
  <si>
    <t>BRUSH POSITION DECAL</t>
  </si>
  <si>
    <t>E11878</t>
  </si>
  <si>
    <t>BACK PANEL</t>
  </si>
  <si>
    <t>E11634</t>
  </si>
  <si>
    <t>REVERSE DECAL</t>
  </si>
  <si>
    <t>E11632</t>
  </si>
  <si>
    <t>DASHBOARD</t>
  </si>
  <si>
    <t>E11635</t>
  </si>
  <si>
    <t>Decal, Squeegee</t>
  </si>
  <si>
    <t>E11143</t>
  </si>
  <si>
    <t>10-24 x 3/4 UNC PAN HD PHIL</t>
  </si>
  <si>
    <t>E11508</t>
  </si>
  <si>
    <t>#10 NYLON WASHER</t>
  </si>
  <si>
    <t>E11833</t>
  </si>
  <si>
    <t>1/4-20x3/4 PHMS PHILLIPS - BLK</t>
  </si>
  <si>
    <t>E11834</t>
  </si>
  <si>
    <t>1/4 FLAT WASHER - BLACK</t>
  </si>
  <si>
    <t>ITEM</t>
  </si>
  <si>
    <t>QTY.</t>
  </si>
  <si>
    <t>PART NO.</t>
  </si>
  <si>
    <t>DESCRIPTION</t>
  </si>
  <si>
    <t>see  "Vacuum System and Solution System" pages</t>
  </si>
  <si>
    <t>See "Vacuum System and Solution System" pages</t>
  </si>
  <si>
    <t>See "Brush Lift, Motor Mount, and Squeegee Lift" pages</t>
  </si>
  <si>
    <t>E10865</t>
  </si>
  <si>
    <t>36 VOLT SYSTEM GAUGE</t>
  </si>
  <si>
    <t>E10878</t>
  </si>
  <si>
    <t>Connector, SB175, Gray, #2, w/ Lugs</t>
  </si>
  <si>
    <t>E11217</t>
  </si>
  <si>
    <t>THROTTLE/ SOLUTION CABLE (for AS3200)</t>
  </si>
  <si>
    <t>AS321532</t>
  </si>
  <si>
    <t>Flow Label NLA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</si>
</sst>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entury"/>
      <family val="1"/>
    </font>
    <font>
      <sz val="8"/>
      <color rgb="FF000000"/>
      <name val="Century"/>
      <family val="1"/>
    </font>
    <font>
      <sz val="8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indent="3"/>
    </xf>
    <xf numFmtId="0" fontId="3" fillId="0" borderId="1" xfId="0" applyFont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A2" sqref="A2:E34"/>
    </sheetView>
  </sheetViews>
  <sheetFormatPr defaultRowHeight="15"/>
  <cols>
    <col min="1" max="1" width="8.7109375" style="1" customWidth="1"/>
    <col min="2" max="2" width="7.7109375" style="3" customWidth="1"/>
    <col min="3" max="3" width="5.85546875" style="4" customWidth="1"/>
    <col min="4" max="4" width="12" style="5" customWidth="1"/>
    <col min="5" max="5" width="44.28515625" style="1" customWidth="1"/>
    <col min="6" max="6" width="24.140625" style="4" customWidth="1"/>
    <col min="7" max="7" width="22" style="1" customWidth="1"/>
    <col min="8" max="16384" width="9.140625" style="1"/>
  </cols>
  <sheetData>
    <row r="1" spans="1:7" ht="15" customHeight="1"/>
    <row r="2" spans="1:7" ht="12" customHeight="1">
      <c r="A2" s="10"/>
      <c r="B2" s="6" t="s">
        <v>56</v>
      </c>
      <c r="C2" s="6" t="s">
        <v>57</v>
      </c>
      <c r="D2" s="6" t="s">
        <v>58</v>
      </c>
      <c r="E2" s="11" t="s">
        <v>59</v>
      </c>
    </row>
    <row r="3" spans="1:7" ht="12" customHeight="1">
      <c r="A3" s="10"/>
      <c r="B3" s="7">
        <v>1</v>
      </c>
      <c r="C3" s="8">
        <v>1</v>
      </c>
      <c r="D3" s="9" t="s">
        <v>8</v>
      </c>
      <c r="E3" s="12" t="s">
        <v>9</v>
      </c>
      <c r="F3" s="15" t="str">
        <f>LEFT(IFERROR(VLOOKUP(D3,[1]!Table_Query_from_BetcoViews[[#All],[AlternateID]:[MainSKU]],4,FALSE),D3),6)</f>
        <v>E11521</v>
      </c>
      <c r="G3" s="2" t="str">
        <f>IFERROR(VLOOKUP(TRIM(D3),[1]!Table_Query_from_BetcoViews[[AlternateID]:[ItemDescr2]],5,FALSE),E3)</f>
        <v>RIGHT HANDLE LEVER</v>
      </c>
    </row>
    <row r="4" spans="1:7" ht="12" customHeight="1">
      <c r="A4" s="10"/>
      <c r="B4" s="7">
        <v>2</v>
      </c>
      <c r="C4" s="8">
        <v>1</v>
      </c>
      <c r="D4" s="14" t="s">
        <v>63</v>
      </c>
      <c r="E4" s="16" t="s">
        <v>64</v>
      </c>
      <c r="F4" s="15" t="str">
        <f>IF(ISNA(VLOOKUP(TRIM(D4),[1]!Table_Query_from_BetcoViews[[AlternateID]:[MainSKU]],4,FALSE))=TRUE,(D4),(LEFT(VLOOKUP(TRIM(D4),[1]!Table_Query_from_BetcoViews[[AlternateID]:[MainSKU]],4,FALSE),6)))</f>
        <v>E10865</v>
      </c>
      <c r="G4" s="13" t="e">
        <f>VLOOKUP(TRIM(D4),[1]!Table_Query_from_BetcoViews[[AlternateID]:[ItemDescr2]],5,FALSE)</f>
        <v>#N/A</v>
      </c>
    </row>
    <row r="5" spans="1:7" ht="12" customHeight="1">
      <c r="A5" s="10"/>
      <c r="B5" s="7">
        <v>3</v>
      </c>
      <c r="C5" s="8">
        <v>1</v>
      </c>
      <c r="D5" s="9" t="s">
        <v>10</v>
      </c>
      <c r="E5" s="12" t="s">
        <v>11</v>
      </c>
      <c r="F5" s="15" t="str">
        <f>LEFT(IFERROR(VLOOKUP(D5,[1]!Table_Query_from_BetcoViews[[#All],[AlternateID]:[MainSKU]],4,FALSE),D5),6)</f>
        <v>E11520</v>
      </c>
      <c r="G5" s="2" t="str">
        <f>IFERROR(VLOOKUP(TRIM(D5),[1]!Table_Query_from_BetcoViews[[AlternateID]:[ItemDescr2]],5,FALSE),E5)</f>
        <v>LEFT HANDLE LEVER</v>
      </c>
    </row>
    <row r="6" spans="1:7" ht="12" customHeight="1">
      <c r="A6" s="10"/>
      <c r="B6" s="7">
        <v>4</v>
      </c>
      <c r="C6" s="8">
        <v>1</v>
      </c>
      <c r="D6" s="9" t="s">
        <v>12</v>
      </c>
      <c r="E6" s="12" t="s">
        <v>13</v>
      </c>
      <c r="F6" s="15" t="str">
        <f>LEFT(IFERROR(VLOOKUP(D6,[1]!Table_Query_from_BetcoViews[[#All],[AlternateID]:[MainSKU]],4,FALSE),D6),6)</f>
        <v>E11527</v>
      </c>
      <c r="G6" s="2" t="str">
        <f>IFERROR(VLOOKUP(TRIM(D6),[1]!Table_Query_from_BetcoViews[[AlternateID]:[ItemDescr2]],5,FALSE),E6)</f>
        <v>CIRCUIT BREAKER - 30AMP</v>
      </c>
    </row>
    <row r="7" spans="1:7" ht="12" customHeight="1">
      <c r="A7" s="10"/>
      <c r="B7" s="7">
        <v>5</v>
      </c>
      <c r="C7" s="8">
        <v>1</v>
      </c>
      <c r="D7" s="9" t="s">
        <v>14</v>
      </c>
      <c r="E7" s="12" t="s">
        <v>15</v>
      </c>
      <c r="F7" s="15" t="str">
        <f>LEFT(IFERROR(VLOOKUP(D7,[1]!Table_Query_from_BetcoViews[[#All],[AlternateID]:[MainSKU]],4,FALSE),D7),6)</f>
        <v>E11528</v>
      </c>
      <c r="G7" s="2" t="str">
        <f>IFERROR(VLOOKUP(TRIM(D7),[1]!Table_Query_from_BetcoViews[[AlternateID]:[ItemDescr2]],5,FALSE),E7)</f>
        <v>CIRCUIT BREAKER - 70 AMP</v>
      </c>
    </row>
    <row r="8" spans="1:7" ht="12" customHeight="1">
      <c r="A8" s="10"/>
      <c r="B8" s="7" t="s">
        <v>0</v>
      </c>
      <c r="C8" s="8">
        <v>3</v>
      </c>
      <c r="D8" s="9" t="s">
        <v>16</v>
      </c>
      <c r="E8" s="12" t="s">
        <v>17</v>
      </c>
      <c r="F8" s="15" t="str">
        <f>LEFT(IFERROR(VLOOKUP(D8,[1]!Table_Query_from_BetcoViews[[#All],[AlternateID]:[MainSKU]],4,FALSE),D8),6)</f>
        <v>E11529</v>
      </c>
      <c r="G8" s="2" t="str">
        <f>IFERROR(VLOOKUP(TRIM(D8),[1]!Table_Query_from_BetcoViews[[AlternateID]:[ItemDescr2]],5,FALSE),E8)</f>
        <v>ROCKER SWITCH</v>
      </c>
    </row>
    <row r="9" spans="1:7" ht="12" customHeight="1">
      <c r="A9" s="10"/>
      <c r="B9" s="7" t="s">
        <v>1</v>
      </c>
      <c r="C9" s="8">
        <v>1</v>
      </c>
      <c r="D9" s="9" t="s">
        <v>18</v>
      </c>
      <c r="E9" s="12" t="s">
        <v>19</v>
      </c>
      <c r="F9" s="15" t="str">
        <f>LEFT(IFERROR(VLOOKUP(D9,[1]!Table_Query_from_BetcoViews[[#All],[AlternateID]:[MainSKU]],4,FALSE),D9),6)</f>
        <v>E11738</v>
      </c>
      <c r="G9" s="2" t="str">
        <f>IFERROR(VLOOKUP(TRIM(D9),[1]!Table_Query_from_BetcoViews[[AlternateID]:[ItemDescr2]],5,FALSE),E9)</f>
        <v>CLAROSTAT ROTARY CONTROL</v>
      </c>
    </row>
    <row r="10" spans="1:7" ht="12" customHeight="1">
      <c r="A10" s="10"/>
      <c r="B10" s="7" t="s">
        <v>2</v>
      </c>
      <c r="C10" s="8">
        <v>1</v>
      </c>
      <c r="D10" s="9" t="s">
        <v>20</v>
      </c>
      <c r="E10" s="12" t="s">
        <v>21</v>
      </c>
      <c r="F10" s="15" t="str">
        <f>LEFT(IFERROR(VLOOKUP(D10,[1]!Table_Query_from_BetcoViews[[#All],[AlternateID]:[MainSKU]],4,FALSE),D10),6)</f>
        <v>E11739</v>
      </c>
      <c r="G10" s="2" t="str">
        <f>IFERROR(VLOOKUP(TRIM(D10),[1]!Table_Query_from_BetcoViews[[AlternateID]:[ItemDescr2]],5,FALSE),E10)</f>
        <v>SPEED CONTROL KNOB</v>
      </c>
    </row>
    <row r="11" spans="1:7" ht="12" customHeight="1">
      <c r="A11" s="10"/>
      <c r="B11" s="7">
        <v>10</v>
      </c>
      <c r="C11" s="8">
        <v>1</v>
      </c>
      <c r="D11" s="9" t="s">
        <v>22</v>
      </c>
      <c r="E11" s="12" t="s">
        <v>23</v>
      </c>
      <c r="F11" s="15" t="str">
        <f>LEFT(IFERROR(VLOOKUP(D11,[1]!Table_Query_from_BetcoViews[[#All],[AlternateID]:[MainSKU]],4,FALSE),D11),6)</f>
        <v>E11105</v>
      </c>
      <c r="G11" s="2" t="str">
        <f>IFERROR(VLOOKUP(TRIM(D11),[1]!Table_Query_from_BetcoViews[[AlternateID]:[ItemDescr2]],5,FALSE),E11)</f>
        <v>DRAIN PLUG 1 1/2 (#52003)</v>
      </c>
    </row>
    <row r="12" spans="1:7" ht="12" customHeight="1">
      <c r="A12" s="10"/>
      <c r="B12" s="7">
        <v>11</v>
      </c>
      <c r="C12" s="8">
        <v>1</v>
      </c>
      <c r="D12" s="9" t="s">
        <v>24</v>
      </c>
      <c r="E12" s="12" t="s">
        <v>25</v>
      </c>
      <c r="F12" s="15" t="str">
        <f>LEFT(IFERROR(VLOOKUP(D12,[1]!Table_Query_from_BetcoViews[[#All],[AlternateID]:[MainSKU]],4,FALSE),D12),6)</f>
        <v>E12104</v>
      </c>
      <c r="G12" s="2" t="str">
        <f>IFERROR(VLOOKUP(TRIM(D12),[1]!Table_Query_from_BetcoViews[[AlternateID]:[ItemDescr2]],5,FALSE),E12)</f>
        <v>BRUSH LIFT HANDLE</v>
      </c>
    </row>
    <row r="13" spans="1:7" ht="12" customHeight="1">
      <c r="A13" s="10"/>
      <c r="B13" s="7">
        <v>12</v>
      </c>
      <c r="C13" s="8">
        <v>1</v>
      </c>
      <c r="D13" s="9" t="s">
        <v>26</v>
      </c>
      <c r="E13" s="12" t="s">
        <v>60</v>
      </c>
      <c r="F13" s="15" t="str">
        <f>LEFT(IFERROR(VLOOKUP(D13,[1]!Table_Query_from_BetcoViews[[#All],[AlternateID]:[MainSKU]],4,FALSE),D13),6)</f>
        <v>&gt;&gt; see</v>
      </c>
      <c r="G13" s="2" t="str">
        <f>IFERROR(VLOOKUP(TRIM(D13),[1]!Table_Query_from_BetcoViews[[AlternateID]:[ItemDescr2]],5,FALSE),E13)</f>
        <v>see  "Vacuum System and Solution System" pages</v>
      </c>
    </row>
    <row r="14" spans="1:7" ht="12" customHeight="1">
      <c r="A14" s="10"/>
      <c r="B14" s="7">
        <v>13</v>
      </c>
      <c r="C14" s="8">
        <v>1</v>
      </c>
      <c r="D14" s="9" t="s">
        <v>27</v>
      </c>
      <c r="E14" s="12" t="s">
        <v>28</v>
      </c>
      <c r="F14" s="15" t="str">
        <f>LEFT(IFERROR(VLOOKUP(D14,[1]!Table_Query_from_BetcoViews[[#All],[AlternateID]:[MainSKU]],4,FALSE),D14),6)</f>
        <v>E12110</v>
      </c>
      <c r="G14" s="2" t="str">
        <f>IFERROR(VLOOKUP(TRIM(D14),[1]!Table_Query_from_BetcoViews[[AlternateID]:[ItemDescr2]],5,FALSE),E14)</f>
        <v>BRUSH LIFT HANDLE - PEDAL</v>
      </c>
    </row>
    <row r="15" spans="1:7" ht="12" customHeight="1">
      <c r="A15" s="10"/>
      <c r="B15" s="7">
        <v>14</v>
      </c>
      <c r="C15" s="8">
        <v>1</v>
      </c>
      <c r="D15" s="9" t="s">
        <v>26</v>
      </c>
      <c r="E15" s="12" t="s">
        <v>61</v>
      </c>
      <c r="F15" s="15" t="str">
        <f>LEFT(IFERROR(VLOOKUP(D15,[1]!Table_Query_from_BetcoViews[[#All],[AlternateID]:[MainSKU]],4,FALSE),D15),6)</f>
        <v>&gt;&gt; see</v>
      </c>
      <c r="G15" s="2" t="str">
        <f>IFERROR(VLOOKUP(TRIM(D15),[1]!Table_Query_from_BetcoViews[[AlternateID]:[ItemDescr2]],5,FALSE),E15)</f>
        <v>See "Vacuum System and Solution System" pages</v>
      </c>
    </row>
    <row r="16" spans="1:7" ht="12" customHeight="1">
      <c r="A16" s="10"/>
      <c r="B16" s="7">
        <v>15</v>
      </c>
      <c r="C16" s="8">
        <v>1</v>
      </c>
      <c r="D16" s="9" t="s">
        <v>26</v>
      </c>
      <c r="E16" s="12" t="s">
        <v>61</v>
      </c>
      <c r="F16" s="15" t="str">
        <f>LEFT(IFERROR(VLOOKUP(D16,[1]!Table_Query_from_BetcoViews[[#All],[AlternateID]:[MainSKU]],4,FALSE),D16),6)</f>
        <v>&gt;&gt; see</v>
      </c>
      <c r="G16" s="2" t="str">
        <f>IFERROR(VLOOKUP(TRIM(D16),[1]!Table_Query_from_BetcoViews[[AlternateID]:[ItemDescr2]],5,FALSE),E16)</f>
        <v>See "Vacuum System and Solution System" pages</v>
      </c>
    </row>
    <row r="17" spans="1:7" ht="12" customHeight="1">
      <c r="A17" s="10"/>
      <c r="B17" s="7" t="s">
        <v>3</v>
      </c>
      <c r="C17" s="8">
        <v>1</v>
      </c>
      <c r="D17" s="9" t="s">
        <v>65</v>
      </c>
      <c r="E17" s="12" t="s">
        <v>66</v>
      </c>
      <c r="F17" s="15" t="str">
        <f>LEFT(IFERROR(VLOOKUP(D17,[1]!Table_Query_from_BetcoViews[[#All],[AlternateID]:[MainSKU]],4,FALSE),D17),6)</f>
        <v>E10878</v>
      </c>
      <c r="G17" s="2" t="str">
        <f>IFERROR(VLOOKUP(TRIM(D17),[1]!Table_Query_from_BetcoViews[[AlternateID]:[ItemDescr2]],5,FALSE),E17)</f>
        <v>Connector, SB175, Gray, #2, w/ Lugs</v>
      </c>
    </row>
    <row r="18" spans="1:7" ht="12" customHeight="1">
      <c r="A18" s="10"/>
      <c r="B18" s="7" t="s">
        <v>4</v>
      </c>
      <c r="C18" s="8">
        <v>1</v>
      </c>
      <c r="D18" s="9" t="s">
        <v>29</v>
      </c>
      <c r="E18" s="12" t="s">
        <v>30</v>
      </c>
      <c r="F18" s="15" t="str">
        <f>LEFT(IFERROR(VLOOKUP(D18,[1]!Table_Query_from_BetcoViews[[#All],[AlternateID]:[MainSKU]],4,FALSE),D18),6)</f>
        <v>E11889</v>
      </c>
      <c r="G18" s="2" t="str">
        <f>IFERROR(VLOOKUP(TRIM(D18),[1]!Table_Query_from_BetcoViews[[AlternateID]:[ItemDescr2]],5,FALSE),E18)</f>
        <v>BRACKET FOR ANDERSON PLUG</v>
      </c>
    </row>
    <row r="19" spans="1:7" ht="12" customHeight="1">
      <c r="A19" s="10"/>
      <c r="B19" s="7">
        <v>17</v>
      </c>
      <c r="C19" s="8">
        <v>1</v>
      </c>
      <c r="D19" s="9" t="s">
        <v>67</v>
      </c>
      <c r="E19" s="12" t="s">
        <v>68</v>
      </c>
      <c r="F19" s="15" t="str">
        <f>LEFT(IFERROR(VLOOKUP(D19,[1]!Table_Query_from_BetcoViews[[#All],[AlternateID]:[MainSKU]],4,FALSE),D19),6)</f>
        <v>E11217</v>
      </c>
      <c r="G19" s="2" t="str">
        <f>IFERROR(VLOOKUP(TRIM(D19),[1]!Table_Query_from_BetcoViews[[AlternateID]:[ItemDescr2]],5,FALSE),E19)</f>
        <v>THROTTLE/ SOLUTION CABLE (for AS3200)</v>
      </c>
    </row>
    <row r="20" spans="1:7" ht="12" customHeight="1">
      <c r="A20" s="10"/>
      <c r="B20" s="7">
        <v>18</v>
      </c>
      <c r="C20" s="8">
        <v>1</v>
      </c>
      <c r="D20" s="9" t="s">
        <v>26</v>
      </c>
      <c r="E20" s="12" t="s">
        <v>62</v>
      </c>
      <c r="F20" s="15" t="str">
        <f>LEFT(IFERROR(VLOOKUP(D20,[1]!Table_Query_from_BetcoViews[[#All],[AlternateID]:[MainSKU]],4,FALSE),D20),6)</f>
        <v>&gt;&gt; see</v>
      </c>
      <c r="G20" s="2" t="str">
        <f>IFERROR(VLOOKUP(TRIM(D20),[1]!Table_Query_from_BetcoViews[[AlternateID]:[ItemDescr2]],5,FALSE),E20)</f>
        <v>See "Brush Lift, Motor Mount, and Squeegee Lift" pages</v>
      </c>
    </row>
    <row r="21" spans="1:7" ht="12" customHeight="1">
      <c r="A21" s="10"/>
      <c r="B21" s="7">
        <v>19</v>
      </c>
      <c r="C21" s="8">
        <v>1</v>
      </c>
      <c r="D21" s="9" t="s">
        <v>31</v>
      </c>
      <c r="E21" s="12" t="s">
        <v>32</v>
      </c>
      <c r="F21" s="15" t="str">
        <f>LEFT(IFERROR(VLOOKUP(D21,[1]!Table_Query_from_BetcoViews[[#All],[AlternateID]:[MainSKU]],4,FALSE),D21),6)</f>
        <v>E11515</v>
      </c>
      <c r="G21" s="2" t="str">
        <f>IFERROR(VLOOKUP(TRIM(D21),[1]!Table_Query_from_BetcoViews[[AlternateID]:[ItemDescr2]],5,FALSE),E21)</f>
        <v>LID FLAP .062" DIA.SHEET</v>
      </c>
    </row>
    <row r="22" spans="1:7" ht="12" customHeight="1">
      <c r="A22" s="10"/>
      <c r="B22" s="7">
        <v>20</v>
      </c>
      <c r="C22" s="8">
        <v>2</v>
      </c>
      <c r="D22" s="9" t="s">
        <v>33</v>
      </c>
      <c r="E22" s="12" t="s">
        <v>34</v>
      </c>
      <c r="F22" s="15" t="str">
        <f>LEFT(IFERROR(VLOOKUP(D22,[1]!Table_Query_from_BetcoViews[[#All],[AlternateID]:[MainSKU]],4,FALSE),D22),6)</f>
        <v>E11879</v>
      </c>
      <c r="G22" s="2" t="str">
        <f>IFERROR(VLOOKUP(TRIM(D22),[1]!Table_Query_from_BetcoViews[[AlternateID]:[ItemDescr2]],5,FALSE),E22)</f>
        <v>FLAP RETAINER</v>
      </c>
    </row>
    <row r="23" spans="1:7" ht="12" customHeight="1">
      <c r="A23" s="10"/>
      <c r="B23" s="7" t="s">
        <v>5</v>
      </c>
      <c r="C23" s="8">
        <v>1</v>
      </c>
      <c r="D23" s="9" t="s">
        <v>35</v>
      </c>
      <c r="E23" s="12" t="s">
        <v>6</v>
      </c>
      <c r="F23" s="15" t="str">
        <f>LEFT(IFERROR(VLOOKUP(D23,[1]!Table_Query_from_BetcoViews[[#All],[AlternateID]:[MainSKU]],4,FALSE),D23),6)</f>
        <v>AS26/3</v>
      </c>
      <c r="G23" s="2" t="str">
        <f>IFERROR(VLOOKUP(TRIM(D23),[1]!Table_Query_from_BetcoViews[[AlternateID]:[ItemDescr2]],5,FALSE),E23)</f>
        <v>Forward Decal (for Brush Drive Scrubber)</v>
      </c>
    </row>
    <row r="24" spans="1:7" ht="12" customHeight="1">
      <c r="A24" s="10"/>
      <c r="B24" s="7" t="s">
        <v>7</v>
      </c>
      <c r="C24" s="8">
        <v>1</v>
      </c>
      <c r="D24" s="9" t="s">
        <v>36</v>
      </c>
      <c r="E24" s="12" t="s">
        <v>37</v>
      </c>
      <c r="F24" s="15" t="str">
        <f>LEFT(IFERROR(VLOOKUP(D24,[1]!Table_Query_from_BetcoViews[[#All],[AlternateID]:[MainSKU]],4,FALSE),D24),6)</f>
        <v>E11637</v>
      </c>
      <c r="G24" s="2" t="str">
        <f>IFERROR(VLOOKUP(TRIM(D24),[1]!Table_Query_from_BetcoViews[[AlternateID]:[ItemDescr2]],5,FALSE),E24)</f>
        <v>Decal, Speed Control</v>
      </c>
    </row>
    <row r="25" spans="1:7" ht="12" customHeight="1">
      <c r="A25" s="10"/>
      <c r="B25" s="7">
        <v>22</v>
      </c>
      <c r="C25" s="8">
        <v>1</v>
      </c>
      <c r="D25" s="9" t="s">
        <v>38</v>
      </c>
      <c r="E25" s="12" t="s">
        <v>39</v>
      </c>
      <c r="F25" s="15" t="str">
        <f>LEFT(IFERROR(VLOOKUP(D25,[1]!Table_Query_from_BetcoViews[[#All],[AlternateID]:[MainSKU]],4,FALSE),D25),6)</f>
        <v>E11636</v>
      </c>
      <c r="G25" s="2" t="str">
        <f>IFERROR(VLOOKUP(TRIM(D25),[1]!Table_Query_from_BetcoViews[[AlternateID]:[ItemDescr2]],5,FALSE),E25)</f>
        <v>BRUSH POSITION DECAL</v>
      </c>
    </row>
    <row r="26" spans="1:7" ht="12" customHeight="1">
      <c r="A26" s="10"/>
      <c r="B26" s="7">
        <v>23</v>
      </c>
      <c r="C26" s="8">
        <v>1</v>
      </c>
      <c r="D26" s="9" t="s">
        <v>40</v>
      </c>
      <c r="E26" s="12" t="s">
        <v>41</v>
      </c>
      <c r="F26" s="15" t="str">
        <f>LEFT(IFERROR(VLOOKUP(D26,[1]!Table_Query_from_BetcoViews[[#All],[AlternateID]:[MainSKU]],4,FALSE),D26),6)</f>
        <v>E11878</v>
      </c>
      <c r="G26" s="2" t="str">
        <f>IFERROR(VLOOKUP(TRIM(D26),[1]!Table_Query_from_BetcoViews[[AlternateID]:[ItemDescr2]],5,FALSE),E26)</f>
        <v>BACK PANEL</v>
      </c>
    </row>
    <row r="27" spans="1:7" ht="12" customHeight="1">
      <c r="A27" s="10"/>
      <c r="B27" s="7">
        <v>24</v>
      </c>
      <c r="C27" s="8">
        <v>1</v>
      </c>
      <c r="D27" s="9" t="s">
        <v>69</v>
      </c>
      <c r="E27" s="12" t="s">
        <v>70</v>
      </c>
      <c r="F27" s="15" t="str">
        <f>LEFT(IFERROR(VLOOKUP(D27,[1]!Table_Query_from_BetcoViews[[#All],[AlternateID]:[MainSKU]],4,FALSE),D27),6)</f>
        <v>AS3215</v>
      </c>
      <c r="G27" s="2" t="str">
        <f>IFERROR(VLOOKUP(TRIM(D27),[1]!Table_Query_from_BetcoViews[[AlternateID]:[ItemDescr2]],5,FALSE),E27)</f>
        <v>Flow Label NLA</v>
      </c>
    </row>
    <row r="28" spans="1:7" ht="12" customHeight="1">
      <c r="A28" s="10"/>
      <c r="B28" s="7">
        <v>25</v>
      </c>
      <c r="C28" s="8">
        <v>1</v>
      </c>
      <c r="D28" s="9" t="s">
        <v>42</v>
      </c>
      <c r="E28" s="12" t="s">
        <v>43</v>
      </c>
      <c r="F28" s="15" t="str">
        <f>LEFT(IFERROR(VLOOKUP(D28,[1]!Table_Query_from_BetcoViews[[#All],[AlternateID]:[MainSKU]],4,FALSE),D28),6)</f>
        <v>E11634</v>
      </c>
      <c r="G28" s="2" t="str">
        <f>IFERROR(VLOOKUP(TRIM(D28),[1]!Table_Query_from_BetcoViews[[AlternateID]:[ItemDescr2]],5,FALSE),E28)</f>
        <v>REVERSE DECAL</v>
      </c>
    </row>
    <row r="29" spans="1:7" ht="12" customHeight="1">
      <c r="A29" s="10"/>
      <c r="B29" s="7">
        <v>26</v>
      </c>
      <c r="C29" s="8">
        <v>1</v>
      </c>
      <c r="D29" s="9" t="s">
        <v>44</v>
      </c>
      <c r="E29" s="12" t="s">
        <v>45</v>
      </c>
      <c r="F29" s="15" t="str">
        <f>LEFT(IFERROR(VLOOKUP(D29,[1]!Table_Query_from_BetcoViews[[#All],[AlternateID]:[MainSKU]],4,FALSE),D29),6)</f>
        <v>E11632</v>
      </c>
      <c r="G29" s="2" t="str">
        <f>IFERROR(VLOOKUP(TRIM(D29),[1]!Table_Query_from_BetcoViews[[AlternateID]:[ItemDescr2]],5,FALSE),E29)</f>
        <v>DASHBOARD</v>
      </c>
    </row>
    <row r="30" spans="1:7" ht="12" customHeight="1">
      <c r="A30" s="10"/>
      <c r="B30" s="7">
        <v>27</v>
      </c>
      <c r="C30" s="8">
        <v>1</v>
      </c>
      <c r="D30" s="9" t="s">
        <v>46</v>
      </c>
      <c r="E30" s="12" t="s">
        <v>47</v>
      </c>
      <c r="F30" s="15" t="str">
        <f>LEFT(IFERROR(VLOOKUP(D30,[1]!Table_Query_from_BetcoViews[[#All],[AlternateID]:[MainSKU]],4,FALSE),D30),6)</f>
        <v>E11635</v>
      </c>
      <c r="G30" s="2" t="str">
        <f>IFERROR(VLOOKUP(TRIM(D30),[1]!Table_Query_from_BetcoViews[[AlternateID]:[ItemDescr2]],5,FALSE),E30)</f>
        <v>Decal, Squeegee</v>
      </c>
    </row>
    <row r="31" spans="1:7" ht="12" customHeight="1">
      <c r="A31" s="10"/>
      <c r="B31" s="7">
        <v>28</v>
      </c>
      <c r="C31" s="8">
        <v>14</v>
      </c>
      <c r="D31" s="9" t="s">
        <v>48</v>
      </c>
      <c r="E31" s="12" t="s">
        <v>49</v>
      </c>
      <c r="F31" s="15" t="str">
        <f>LEFT(IFERROR(VLOOKUP(D31,[1]!Table_Query_from_BetcoViews[[#All],[AlternateID]:[MainSKU]],4,FALSE),D31),6)</f>
        <v>E11143</v>
      </c>
      <c r="G31" s="2" t="str">
        <f>IFERROR(VLOOKUP(TRIM(D31),[1]!Table_Query_from_BetcoViews[[AlternateID]:[ItemDescr2]],5,FALSE),E31)</f>
        <v>10-24 x 3/4 UNC PAN HD PHIL</v>
      </c>
    </row>
    <row r="32" spans="1:7" ht="12" customHeight="1">
      <c r="A32" s="10"/>
      <c r="B32" s="7">
        <v>29</v>
      </c>
      <c r="C32" s="8">
        <v>14</v>
      </c>
      <c r="D32" s="9" t="s">
        <v>50</v>
      </c>
      <c r="E32" s="12" t="s">
        <v>51</v>
      </c>
      <c r="F32" s="15" t="str">
        <f>LEFT(IFERROR(VLOOKUP(D32,[1]!Table_Query_from_BetcoViews[[#All],[AlternateID]:[MainSKU]],4,FALSE),D32),6)</f>
        <v>E11508</v>
      </c>
      <c r="G32" s="2" t="str">
        <f>IFERROR(VLOOKUP(TRIM(D32),[1]!Table_Query_from_BetcoViews[[AlternateID]:[ItemDescr2]],5,FALSE),E32)</f>
        <v>#10 NYLON WASHER</v>
      </c>
    </row>
    <row r="33" spans="1:7" ht="12" customHeight="1">
      <c r="A33" s="10"/>
      <c r="B33" s="7">
        <v>30</v>
      </c>
      <c r="C33" s="8">
        <v>7</v>
      </c>
      <c r="D33" s="9" t="s">
        <v>52</v>
      </c>
      <c r="E33" s="12" t="s">
        <v>53</v>
      </c>
      <c r="F33" s="15" t="str">
        <f>LEFT(IFERROR(VLOOKUP(D33,[1]!Table_Query_from_BetcoViews[[#All],[AlternateID]:[MainSKU]],4,FALSE),D33),6)</f>
        <v>E11833</v>
      </c>
      <c r="G33" s="2" t="str">
        <f>IFERROR(VLOOKUP(TRIM(D33),[1]!Table_Query_from_BetcoViews[[AlternateID]:[ItemDescr2]],5,FALSE),E33)</f>
        <v>1/4-20x3/4 PHMS PHILLIPS - BLK</v>
      </c>
    </row>
    <row r="34" spans="1:7" ht="12" customHeight="1">
      <c r="A34" s="10"/>
      <c r="B34" s="7">
        <v>31</v>
      </c>
      <c r="C34" s="8">
        <v>7</v>
      </c>
      <c r="D34" s="9" t="s">
        <v>54</v>
      </c>
      <c r="E34" s="12" t="s">
        <v>55</v>
      </c>
      <c r="F34" s="15" t="str">
        <f>LEFT(IFERROR(VLOOKUP(D34,[1]!Table_Query_from_BetcoViews[[#All],[AlternateID]:[MainSKU]],4,FALSE),D34),6)</f>
        <v>E11834</v>
      </c>
      <c r="G34" s="2" t="str">
        <f>IFERROR(VLOOKUP(TRIM(D34),[1]!Table_Query_from_BetcoViews[[AlternateID]:[ItemDescr2]],5,FALSE),E34)</f>
        <v>1/4 FLAT WASHER - BLACK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3606A1-F517-41B5-BC84-AD8B0D2D5DC6}"/>
</file>

<file path=customXml/itemProps2.xml><?xml version="1.0" encoding="utf-8"?>
<ds:datastoreItem xmlns:ds="http://schemas.openxmlformats.org/officeDocument/2006/customXml" ds:itemID="{9E0A0E7C-E364-40C5-9E09-344DDD8B6D20}"/>
</file>

<file path=customXml/itemProps3.xml><?xml version="1.0" encoding="utf-8"?>
<ds:datastoreItem xmlns:ds="http://schemas.openxmlformats.org/officeDocument/2006/customXml" ds:itemID="{2E09D097-87DB-4B67-B89F-24148B3918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2010-09-17T13:04:49Z</dcterms:created>
  <dcterms:modified xsi:type="dcterms:W3CDTF">2010-09-21T17:19:32Z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